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75" windowHeight="85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<sst xmlns="http://schemas.openxmlformats.org/spreadsheetml/2006/main" count="29" uniqueCount="29">
  <si>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</si>
  <si>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Ед. изм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</si>
  <si>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</si>
  <si>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</si>
  <si>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</si>
  <si>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</si>
  <si>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НМЦК, определенная методом сопоставимых рыночных цен (анализа рынка)*</t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</si>
  <si>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</si>
  <si>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</si>
  <si>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</si>
  <si>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>Однородность совокупности значений выявленных цен, используемых в расчете НМЦК**</t>
  </si>
  <si>
    <t>Источник информации о цене (руб./ед.изм.)</t>
  </si>
  <si>
    <r>
      <rPr>
        <b/>
        <sz val="10"/>
        <color indexed="8"/>
        <rFont val="Times New Roman"/>
        <family val="1"/>
      </rPr>
      <t>Расчет НМЦК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</si>
  <si>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ИЦИ 1
</t>
  </si>
  <si>
    <t>ИЦИ 2</t>
  </si>
  <si>
    <t>ИЦИ 3</t>
  </si>
  <si>
    <t>Федеральное государственное бюджетное учреждение науки Федеральный исследовательский центр «Институт биологии южных морей имени А.О.Ковалевского РАН» (ФИЦ ИнБЮМ)</t>
  </si>
  <si>
    <t>В результате проведенного выше расчета НМЦК составила, руб.:</t>
  </si>
  <si>
    <t>1.</t>
  </si>
  <si>
    <t>ОКПД2</t>
  </si>
  <si>
    <t xml:space="preserve">* Используемый метод определения и обоснования начальной (максимальной) цены Контракта – метод сопоставимых рыночных цен (анализа рынка) (п. 1 ч. 1 ст. 22 Федерального закона от 05.04.2013 № 44-ФЗ). 
В соответствии со ст. 22 Федерального закона № 44 ФЗ и Методическими рекомендациями по применению методов определения начальной (максимальной) цены контракта, утвержденными Приказом Минэкономразвития России от 02.10.2013 № 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 было проведено исследование рынка методом сопоставимых рыночных цен (анализ рынка) на работы, соотвествующие предмету закупки, и получено 3 (три) ценовых предложения. </t>
  </si>
  <si>
    <t>Наименование предмета закупки</t>
  </si>
  <si>
    <t>(Два миллиона триста сорок пять тысяч восемьсот пятьдесят восемь рублей 86 копеек).</t>
  </si>
  <si>
    <t>Поставка маломерного судна со стационарным дизельным двигателем для проведения научных исследований ФИЦ ИнБЮМ</t>
  </si>
  <si>
    <t>30.11.21.119
Суда морские пассажирские прочие</t>
  </si>
  <si>
    <t>шт.</t>
  </si>
  <si>
    <r>
      <t xml:space="preserve">
_________</t>
    </r>
    <r>
      <rPr>
        <u val="single"/>
        <sz val="12"/>
        <rFont val="Times New Roman"/>
        <family val="1"/>
      </rPr>
      <t>Ведущий специалист по закупкам ФИЦ ИнБЮМ______</t>
    </r>
    <r>
      <rPr>
        <sz val="12"/>
        <rFont val="Times New Roman"/>
        <family val="1"/>
      </rPr>
      <t xml:space="preserve">
(должность)
_________________ /__</t>
    </r>
    <r>
      <rPr>
        <u val="single"/>
        <sz val="12"/>
        <rFont val="Times New Roman"/>
        <family val="1"/>
      </rPr>
      <t>Н.Ю. Тимченко</t>
    </r>
    <r>
      <rPr>
        <sz val="12"/>
        <rFont val="Times New Roman"/>
        <family val="1"/>
      </rPr>
      <t xml:space="preserve">_____/
</t>
    </r>
    <r>
      <rPr>
        <sz val="8"/>
        <rFont val="Times New Roman"/>
        <family val="1"/>
      </rPr>
      <t>(подпись/расшифровка подписи)</t>
    </r>
    <r>
      <rPr>
        <sz val="12"/>
        <rFont val="Times New Roman"/>
        <family val="1"/>
      </rPr>
      <t xml:space="preserve">
«27» декабря 2019 г.
</t>
    </r>
  </si>
  <si>
    <t>** В соответствии с п.3.20.1 Методических рекомендаций, утвержденных приказом Минэкономразвития РФ от 02.10.2013 № 567 расчет произведен с помощью стандартных функций табличного редактора EXCEL.</t>
  </si>
  <si>
    <t>ОБОСНОВАНИЕ НАЧАЛЬНОЙ (МАКСИМАЛЬНОЙ) ЦЕНЫ ДОГОВОРА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</si>
</sst>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0.000000"/>
  </numFmts>
  <fonts count="28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24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952500</xdr:rowOff>
    </xdr:from>
    <xdr:to>
      <xdr:col>9</xdr:col>
      <xdr:colOff>0</xdr:colOff>
      <xdr:row>4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60032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4</xdr:row>
      <xdr:rowOff>1238250</xdr:rowOff>
    </xdr:from>
    <xdr:to>
      <xdr:col>9</xdr:col>
      <xdr:colOff>457200</xdr:colOff>
      <xdr:row>4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28860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4</xdr:row>
      <xdr:rowOff>952500</xdr:rowOff>
    </xdr:from>
    <xdr:to>
      <xdr:col>9</xdr:col>
      <xdr:colOff>0</xdr:colOff>
      <xdr:row>4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60032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4</xdr:row>
      <xdr:rowOff>1238250</xdr:rowOff>
    </xdr:from>
    <xdr:to>
      <xdr:col>9</xdr:col>
      <xdr:colOff>457200</xdr:colOff>
      <xdr:row>4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28860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4</xdr:row>
      <xdr:rowOff>952500</xdr:rowOff>
    </xdr:from>
    <xdr:to>
      <xdr:col>11</xdr:col>
      <xdr:colOff>0</xdr:colOff>
      <xdr:row>4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260032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</xdr:row>
      <xdr:rowOff>923925</xdr:rowOff>
    </xdr:from>
    <xdr:to>
      <xdr:col>9</xdr:col>
      <xdr:colOff>1019175</xdr:colOff>
      <xdr:row>4</xdr:row>
      <xdr:rowOff>1362075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25717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</xdr:row>
      <xdr:rowOff>1600200</xdr:rowOff>
    </xdr:from>
    <xdr:to>
      <xdr:col>11</xdr:col>
      <xdr:colOff>1504950</xdr:colOff>
      <xdr:row>4</xdr:row>
      <xdr:rowOff>1962150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53725" y="32480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4</xdr:row>
      <xdr:rowOff>1238250</xdr:rowOff>
    </xdr:from>
    <xdr:to>
      <xdr:col>11</xdr:col>
      <xdr:colOff>457200</xdr:colOff>
      <xdr:row>4</xdr:row>
      <xdr:rowOff>1466850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28860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PageLayoutView="0" workbookViewId="0" topLeftCell="A1">
      <selection activeCell="A11" sqref="A11:O11"/>
    </sheetView>
  </sheetViews>
  <sheetFormatPr defaultColWidth="9.140625" defaultRowHeight="15"/>
  <cols>
    <col min="1" max="1" width="3.140625" style="3" customWidth="1"/>
    <col min="2" max="2" width="36.28125" style="3" customWidth="1"/>
    <col min="3" max="3" width="16.57421875" style="3" customWidth="1"/>
    <col min="4" max="4" width="8.421875" style="3" customWidth="1"/>
    <col min="5" max="5" width="8.140625" style="3" customWidth="1"/>
    <col min="6" max="6" width="13.8515625" style="3" customWidth="1"/>
    <col min="7" max="7" width="14.7109375" style="3" customWidth="1"/>
    <col min="8" max="8" width="14.57421875" style="3" customWidth="1"/>
    <col min="9" max="9" width="15.57421875" style="3" customWidth="1"/>
    <col min="10" max="10" width="15.421875" style="3" customWidth="1"/>
    <col min="11" max="11" width="14.28125" style="3" customWidth="1"/>
    <col min="12" max="12" width="28.00390625" style="3" customWidth="1"/>
    <col min="13" max="13" width="13.57421875" style="3" customWidth="1"/>
    <col min="14" max="14" width="12.8515625" style="3" customWidth="1"/>
    <col min="15" max="15" width="13.8515625" style="3" customWidth="1"/>
    <col min="16" max="16384" width="9.140625" style="3" customWidth="1"/>
  </cols>
  <sheetData>
    <row r="1" spans="2:30" ht="12.75">
      <c r="B1" s="7"/>
      <c r="C1" s="7"/>
      <c r="D1" s="7"/>
      <c r="L1" s="6"/>
      <c r="N1" s="19"/>
      <c r="O1" s="18"/>
      <c r="P1" s="10"/>
      <c r="Q1" s="10"/>
      <c r="R1" s="10"/>
      <c r="S1" s="10"/>
      <c r="T1" s="10"/>
      <c r="U1" s="10"/>
      <c r="V1" s="10"/>
      <c r="W1" s="10"/>
      <c r="X1" s="13"/>
      <c r="Y1" s="13"/>
      <c r="Z1" s="13"/>
      <c r="AA1" s="13"/>
      <c r="AB1" s="13"/>
      <c r="AC1" s="13"/>
      <c r="AD1" s="13"/>
    </row>
    <row r="2" spans="1:30" ht="39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7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39" customHeight="1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6"/>
      <c r="O3" s="4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15" ht="39" customHeight="1">
      <c r="A4" s="53" t="s">
        <v>0</v>
      </c>
      <c r="B4" s="47" t="s">
        <v>21</v>
      </c>
      <c r="C4" s="38" t="s">
        <v>19</v>
      </c>
      <c r="D4" s="47" t="s">
        <v>1</v>
      </c>
      <c r="E4" s="47" t="s">
        <v>2</v>
      </c>
      <c r="F4" s="51" t="s">
        <v>11</v>
      </c>
      <c r="G4" s="51"/>
      <c r="H4" s="51"/>
      <c r="I4" s="52" t="s">
        <v>10</v>
      </c>
      <c r="J4" s="52"/>
      <c r="K4" s="52"/>
      <c r="L4" s="33" t="s">
        <v>6</v>
      </c>
      <c r="M4" s="34"/>
      <c r="N4" s="34"/>
      <c r="O4" s="35"/>
    </row>
    <row r="5" spans="1:15" ht="159" customHeight="1">
      <c r="A5" s="53"/>
      <c r="B5" s="47"/>
      <c r="C5" s="39"/>
      <c r="D5" s="47"/>
      <c r="E5" s="47"/>
      <c r="F5" s="4" t="s">
        <v>13</v>
      </c>
      <c r="G5" s="4" t="s">
        <v>14</v>
      </c>
      <c r="H5" s="14" t="s">
        <v>15</v>
      </c>
      <c r="I5" s="4" t="s">
        <v>5</v>
      </c>
      <c r="J5" s="4" t="s">
        <v>3</v>
      </c>
      <c r="K5" s="5" t="s">
        <v>4</v>
      </c>
      <c r="L5" s="1" t="s">
        <v>12</v>
      </c>
      <c r="M5" s="8" t="s">
        <v>7</v>
      </c>
      <c r="N5" s="8" t="s">
        <v>8</v>
      </c>
      <c r="O5" s="8" t="s">
        <v>9</v>
      </c>
    </row>
    <row r="6" spans="1:15" s="2" customFormat="1" ht="72" customHeight="1">
      <c r="A6" s="25" t="s">
        <v>18</v>
      </c>
      <c r="B6" s="20" t="s">
        <v>23</v>
      </c>
      <c r="C6" s="26" t="s">
        <v>24</v>
      </c>
      <c r="D6" s="9" t="s">
        <v>25</v>
      </c>
      <c r="E6" s="9">
        <v>1</v>
      </c>
      <c r="F6" s="31">
        <v>2250000</v>
      </c>
      <c r="G6" s="16">
        <v>2200000</v>
      </c>
      <c r="H6" s="16">
        <v>2350000</v>
      </c>
      <c r="I6" s="15">
        <f>AVERAGE(F6:H6)</f>
        <v>2266666.6666666665</v>
      </c>
      <c r="J6" s="16">
        <f>SQRT(((SUM((POWER(F6-I6,2)),(POWER(G6-I6,2)),(POWER(H6-I6,2)))/(COLUMNS(F6:H6)-1))))</f>
        <v>76376.26158259733</v>
      </c>
      <c r="K6" s="16">
        <f>J6/I6*100</f>
        <v>3.369540952173412</v>
      </c>
      <c r="L6" s="16">
        <f>((E6/3)*(SUM(F6:H6)))</f>
        <v>2266666.6666666665</v>
      </c>
      <c r="M6" s="16">
        <f>L6/E6</f>
        <v>2266666.6666666665</v>
      </c>
      <c r="N6" s="16">
        <f>ROUND(M6,2)</f>
        <v>2266666.67</v>
      </c>
      <c r="O6" s="16">
        <f>N6*E6</f>
        <v>2266666.67</v>
      </c>
    </row>
    <row r="7" spans="6:15" ht="18" customHeight="1">
      <c r="F7" s="30"/>
      <c r="G7" s="29"/>
      <c r="H7" s="29"/>
      <c r="O7" s="17">
        <f>O6</f>
        <v>2266666.67</v>
      </c>
    </row>
    <row r="9" spans="1:15" ht="15.75" customHeight="1">
      <c r="A9" s="49" t="s">
        <v>17</v>
      </c>
      <c r="B9" s="50"/>
      <c r="C9" s="50"/>
      <c r="D9" s="50"/>
      <c r="E9" s="50"/>
      <c r="F9" s="50"/>
      <c r="G9" s="50"/>
      <c r="H9" s="50"/>
      <c r="I9" s="27">
        <f>O7</f>
        <v>2266666.67</v>
      </c>
      <c r="J9" s="43" t="s">
        <v>22</v>
      </c>
      <c r="K9" s="44"/>
      <c r="L9" s="44"/>
      <c r="M9" s="44"/>
      <c r="N9" s="44"/>
      <c r="O9" s="44"/>
    </row>
    <row r="10" spans="1:15" ht="15.75" customHeight="1">
      <c r="A10" s="22"/>
      <c r="B10" s="23"/>
      <c r="C10" s="23"/>
      <c r="D10" s="23"/>
      <c r="E10" s="23"/>
      <c r="F10" s="23"/>
      <c r="G10" s="23"/>
      <c r="H10" s="23"/>
      <c r="I10" s="24"/>
      <c r="J10" s="21"/>
      <c r="K10" s="11"/>
      <c r="L10" s="12"/>
      <c r="O10" s="17"/>
    </row>
    <row r="11" spans="1:15" ht="75" customHeight="1">
      <c r="A11" s="40" t="s">
        <v>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2"/>
      <c r="O11" s="42"/>
    </row>
    <row r="12" spans="1:15" ht="18.75" customHeight="1">
      <c r="A12" s="48" t="s">
        <v>27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4" spans="1:16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6" spans="2:6" ht="98.25" customHeight="1">
      <c r="B16" s="32" t="s">
        <v>26</v>
      </c>
      <c r="C16" s="32"/>
      <c r="D16" s="32"/>
      <c r="E16" s="32"/>
      <c r="F16" s="32"/>
    </row>
  </sheetData>
  <sheetProtection/>
  <mergeCells count="15">
    <mergeCell ref="B16:F16"/>
    <mergeCell ref="B4:B5"/>
    <mergeCell ref="D4:D5"/>
    <mergeCell ref="E4:E5"/>
    <mergeCell ref="A12:O12"/>
    <mergeCell ref="A9:H9"/>
    <mergeCell ref="F4:H4"/>
    <mergeCell ref="I4:K4"/>
    <mergeCell ref="A4:A5"/>
    <mergeCell ref="L4:O4"/>
    <mergeCell ref="A2:O2"/>
    <mergeCell ref="C4:C5"/>
    <mergeCell ref="A11:O11"/>
    <mergeCell ref="J9:O9"/>
    <mergeCell ref="A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User</cp:lastModifiedBy>
  <cp:lastPrinted>2019-12-03T15:39:46Z</cp:lastPrinted>
  <dcterms:created xsi:type="dcterms:W3CDTF">2014-01-15T18:15:09Z</dcterms:created>
  <dcterms:modified xsi:type="dcterms:W3CDTF">2019-12-31T13:37:18Z</dcterms:modified>
  <cp:category/>
  <cp:version/>
  <cp:contentType/>
  <cp:contentStatus/>
</cp:coreProperties>
</file>